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portions Population Pyramids"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L1">
      <text>
        <t xml:space="preserve">Modify the titles as you like. Currently they concatenate data from other cells to minimize the update burden.
These cells autopopulate text in the charts to minimize the relabelling burden.</t>
      </text>
    </comment>
    <comment authorId="0" ref="E8">
      <text>
        <t xml:space="preserve">I hate it when I can't tell reliably when the spreadsheet was last modified!</t>
      </text>
    </comment>
    <comment authorId="0" ref="L8">
      <text>
        <t xml:space="preserve">Change the data note to whatever you want. Be aware that the current size is pushing the textbox size limit.</t>
      </text>
    </comment>
    <comment authorId="0" ref="M11">
      <text>
        <t xml:space="preserve">Calculates age specific population proportion
You can put in the proportions directly if you want. Note that male proportions must be negative to graph properly</t>
      </text>
    </comment>
    <comment authorId="0" ref="C12">
      <text>
        <t xml:space="preserve">These values are used in the graph titles so be sure to keep them up to date.
</t>
      </text>
    </comment>
  </commentList>
</comments>
</file>

<file path=xl/sharedStrings.xml><?xml version="1.0" encoding="utf-8"?>
<sst xmlns="http://schemas.openxmlformats.org/spreadsheetml/2006/main" count="47" uniqueCount="47">
  <si>
    <t xml:space="preserve">Population pyramids using bar graph and scatterplots. </t>
  </si>
  <si>
    <t>Labels</t>
  </si>
  <si>
    <t>Notes</t>
  </si>
  <si>
    <t>Title 1</t>
  </si>
  <si>
    <t>Scatterplot y-axis is offset slightly to allow the plot points to line up with the centre of the bars.</t>
  </si>
  <si>
    <t>Title 2</t>
  </si>
  <si>
    <t>The chart titles are text boxes to provide optimal resizing options so must be manually resized.</t>
  </si>
  <si>
    <t>Y axis</t>
  </si>
  <si>
    <t>Age Group</t>
  </si>
  <si>
    <t>Modify the blue shaded values with the appropriate dates or numbers as per the example. All else should work automagically</t>
  </si>
  <si>
    <t>X axis 1</t>
  </si>
  <si>
    <t>Population Count</t>
  </si>
  <si>
    <t>The data source note is pushing the size limit for a text box so be careful if you change it.</t>
  </si>
  <si>
    <t>X axis 2</t>
  </si>
  <si>
    <t>Population Proportion</t>
  </si>
  <si>
    <t>Your health unit</t>
  </si>
  <si>
    <t>Your Health Unit</t>
  </si>
  <si>
    <t xml:space="preserve">Date this spreadsheet was last updated: </t>
  </si>
  <si>
    <t>April 1,2011</t>
  </si>
  <si>
    <t>Data Note</t>
  </si>
  <si>
    <t>Date of estimate update</t>
  </si>
  <si>
    <t>Date of projection update</t>
  </si>
  <si>
    <t>Population Data</t>
  </si>
  <si>
    <t>Male graph points</t>
  </si>
  <si>
    <t>Proportion graphing points</t>
  </si>
  <si>
    <t>0-4</t>
  </si>
  <si>
    <t>5-9</t>
  </si>
  <si>
    <t>10-14</t>
  </si>
  <si>
    <t>15-19</t>
  </si>
  <si>
    <t>20-24</t>
  </si>
  <si>
    <t>25-29</t>
  </si>
  <si>
    <t>30-34</t>
  </si>
  <si>
    <t>35-39</t>
  </si>
  <si>
    <t>40-44</t>
  </si>
  <si>
    <t>45-49</t>
  </si>
  <si>
    <t>50-54</t>
  </si>
  <si>
    <t>55-59</t>
  </si>
  <si>
    <t>60-64</t>
  </si>
  <si>
    <t>65-69</t>
  </si>
  <si>
    <t>70-74</t>
  </si>
  <si>
    <t>75-79</t>
  </si>
  <si>
    <t>80-84</t>
  </si>
  <si>
    <t>85+</t>
  </si>
  <si>
    <t>By sex total</t>
  </si>
  <si>
    <t>Total</t>
  </si>
  <si>
    <t xml:space="preserve">The samples below use a centre scale which is a copy of the text box in the N column. </t>
  </si>
  <si>
    <t>If you resize the charts, you'll need to resize the text box because you can't group a text box with the chart itself.</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</si>
</sst>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F800]dddd\,\ mmmm\ dd\,\ yyyy"/>
  </numFmts>
  <fonts count="4">
    <font>
      <sz val="10.0"/>
      <color rgb="FF000000"/>
      <name val="Arial"/>
    </font>
    <font>
      <b/>
      <sz val="10.0"/>
      <color rgb="FF000000"/>
      <name val="Arial"/>
    </font>
    <font>
      <sz val="10.0"/>
      <name val="Arial"/>
    </font>
    <font>
      <b/>
      <sz val="10.0"/>
      <name val="Arial"/>
    </font>
  </fonts>
  <fills count="4">
    <fill>
      <patternFill patternType="none"/>
    </fill>
    <fill>
      <patternFill patternType="lightGray"/>
    </fill>
    <fill>
      <patternFill patternType="solid">
        <fgColor rgb="FFC6D9F0"/>
        <bgColor rgb="FFC6D9F0"/>
      </patternFill>
    </fill>
    <fill>
      <patternFill patternType="solid">
        <fgColor rgb="FFDBE5F1"/>
        <bgColor rgb="FFDBE5F1"/>
      </patternFill>
    </fill>
  </fills>
  <borders count="2">
    <border/>
    <border>
      <left/>
      <right/>
      <top/>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shrinkToFit="0" wrapText="0"/>
    </xf>
    <xf borderId="0" fillId="0" fontId="0" numFmtId="0" xfId="0" applyAlignment="1" applyFont="1">
      <alignment shrinkToFit="0" wrapText="0"/>
    </xf>
    <xf borderId="0" fillId="0" fontId="0" numFmtId="0" xfId="0" applyAlignment="1" applyFont="1">
      <alignment shrinkToFit="0" wrapText="0"/>
    </xf>
    <xf borderId="0" fillId="0" fontId="0" numFmtId="0" xfId="0" applyAlignment="1" applyFont="1">
      <alignment horizontal="left" shrinkToFit="0" wrapText="0"/>
    </xf>
    <xf borderId="0" fillId="0" fontId="0" numFmtId="0" xfId="0" applyAlignment="1" applyFont="1">
      <alignment horizontal="left" shrinkToFit="0" wrapText="1"/>
    </xf>
    <xf borderId="1" fillId="2" fontId="0" numFmtId="164" xfId="0" applyAlignment="1" applyBorder="1" applyFill="1" applyFont="1" applyNumberFormat="1">
      <alignment shrinkToFit="0" wrapText="0"/>
    </xf>
    <xf borderId="1" fillId="3" fontId="0" numFmtId="0" xfId="0" applyAlignment="1" applyBorder="1" applyFill="1" applyFont="1">
      <alignment shrinkToFit="0" wrapText="0"/>
    </xf>
    <xf borderId="0" fillId="0" fontId="0" numFmtId="0" xfId="0" applyAlignment="1" applyFont="1">
      <alignment horizontal="center" shrinkToFit="0" wrapText="0"/>
    </xf>
    <xf borderId="1" fillId="3" fontId="1" numFmtId="0" xfId="0" applyAlignment="1" applyBorder="1" applyFont="1">
      <alignment shrinkToFit="0" wrapText="0"/>
    </xf>
    <xf borderId="0" fillId="0" fontId="1" numFmtId="0" xfId="0" applyAlignment="1" applyFont="1">
      <alignment horizontal="center" shrinkToFit="0" wrapText="0"/>
    </xf>
    <xf borderId="0" fillId="0" fontId="2" numFmtId="49" xfId="0" applyAlignment="1" applyFont="1" applyNumberFormat="1">
      <alignment shrinkToFit="0" wrapText="0"/>
    </xf>
    <xf borderId="1" fillId="3" fontId="2" numFmtId="0" xfId="0" applyAlignment="1" applyBorder="1" applyFont="1">
      <alignment shrinkToFit="0" wrapText="0"/>
    </xf>
    <xf borderId="1" fillId="3" fontId="2" numFmtId="0" xfId="0" applyAlignment="1" applyBorder="1" applyFont="1">
      <alignment horizontal="center" shrinkToFit="0" wrapText="0"/>
    </xf>
    <xf borderId="0" fillId="0" fontId="2" numFmtId="0" xfId="0" applyAlignment="1" applyFont="1">
      <alignment shrinkToFit="0" wrapText="0"/>
    </xf>
    <xf borderId="0" fillId="0" fontId="3" numFmtId="0" xfId="0" applyAlignment="1" applyFont="1">
      <alignment horizontal="right" shrinkToFit="0" wrapText="0"/>
    </xf>
    <xf borderId="0" fillId="0" fontId="3"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554112554112552"/>
          <c:y val="0.11411411411411411"/>
          <c:w val="0.8149879749879747"/>
          <c:h val="0.6543276347213355"/>
        </c:manualLayout>
      </c:layout>
      <c:barChart>
        <c:barDir val="bar"/>
        <c:grouping val="stacked"/>
        <c:ser>
          <c:idx val="0"/>
          <c:order val="0"/>
          <c:spPr>
            <a:solidFill>
              <a:srgbClr val="4F81BD"/>
            </a:solidFill>
            <a:ln cmpd="sng">
              <a:solidFill>
                <a:srgbClr val="000000"/>
              </a:solidFill>
            </a:ln>
          </c:spPr>
          <c:cat>
            <c:strRef>
              <c:f>'Proportions Population Pyramids'!$B$14:$B$31</c:f>
            </c:strRef>
          </c:cat>
          <c:val>
            <c:numRef>
              <c:f>'Proportions Population Pyramids'!$I$14:$I$31</c:f>
              <c:numCache/>
            </c:numRef>
          </c:val>
        </c:ser>
        <c:overlap val="100"/>
        <c:axId val="927431520"/>
        <c:axId val="585105406"/>
      </c:barChart>
      <c:catAx>
        <c:axId val="927431520"/>
        <c:scaling>
          <c:orientation val="maxMin"/>
        </c:scaling>
        <c:delete val="0"/>
        <c:axPos val="l"/>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1" i="0" sz="1000">
                <a:solidFill>
                  <a:srgbClr val="000000"/>
                </a:solidFill>
                <a:latin typeface="Roboto"/>
              </a:defRPr>
            </a:pPr>
          </a:p>
        </c:txPr>
        <c:crossAx val="585105406"/>
      </c:catAx>
      <c:valAx>
        <c:axId val="585105406"/>
        <c:scaling>
          <c:orientation val="minMax"/>
        </c:scaling>
        <c:delete val="0"/>
        <c:axPos val="b"/>
        <c:majorGridlines>
          <c:spPr>
            <a:ln>
              <a:solidFill>
                <a:srgbClr val="FFFFFF"/>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927431520"/>
        <c:crosses val="max"/>
      </c:valAx>
      <c:spPr>
        <a:solidFill>
          <a:srgbClr val="FFFFFF"/>
        </a:solidFill>
      </c:spPr>
    </c:plotArea>
    <c:legend>
      <c:legendPos val="r"/>
      <c:overlay val="0"/>
      <c:txPr>
        <a:bodyPr/>
        <a:lstStyle/>
        <a:p>
          <a:pPr lvl="0">
            <a:defRPr b="1" i="0" sz="1200">
              <a:solidFill>
                <a:srgbClr val="000000"/>
              </a:solidFill>
              <a:latin typeface="Roboto"/>
            </a:defRPr>
          </a:pPr>
        </a:p>
      </c:txPr>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554112554112551"/>
          <c:y val="0.11411411411411411"/>
          <c:w val="0.8149879749879746"/>
          <c:h val="0.650171829912911"/>
        </c:manualLayout>
      </c:layout>
      <c:barChart>
        <c:barDir val="bar"/>
        <c:grouping val="stacked"/>
        <c:ser>
          <c:idx val="0"/>
          <c:order val="0"/>
          <c:spPr>
            <a:solidFill>
              <a:srgbClr val="4F81BD"/>
            </a:solidFill>
            <a:ln cmpd="sng">
              <a:solidFill>
                <a:srgbClr val="000000"/>
              </a:solidFill>
            </a:ln>
          </c:spPr>
          <c:cat>
            <c:strRef>
              <c:f>'Proportions Population Pyramids'!$B$14:$B$31</c:f>
            </c:strRef>
          </c:cat>
          <c:val>
            <c:numRef>
              <c:f>'Proportions Population Pyramids'!$I$14:$I$31</c:f>
              <c:numCache/>
            </c:numRef>
          </c:val>
        </c:ser>
        <c:overlap val="100"/>
        <c:axId val="1654608085"/>
        <c:axId val="1226693274"/>
      </c:barChart>
      <c:catAx>
        <c:axId val="1654608085"/>
        <c:scaling>
          <c:orientation val="maxMin"/>
        </c:scaling>
        <c:delete val="0"/>
        <c:axPos val="l"/>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1" i="0" sz="1000">
                <a:solidFill>
                  <a:srgbClr val="000000"/>
                </a:solidFill>
                <a:latin typeface="Roboto"/>
              </a:defRPr>
            </a:pPr>
          </a:p>
        </c:txPr>
        <c:crossAx val="1226693274"/>
      </c:catAx>
      <c:valAx>
        <c:axId val="1226693274"/>
        <c:scaling>
          <c:orientation val="minMax"/>
        </c:scaling>
        <c:delete val="0"/>
        <c:axPos val="b"/>
        <c:majorGridlines>
          <c:spPr>
            <a:ln>
              <a:solidFill>
                <a:srgbClr val="FFFFFF"/>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54608085"/>
        <c:crosses val="max"/>
      </c:valAx>
      <c:spPr>
        <a:solidFill>
          <a:srgbClr val="FFFFFF"/>
        </a:solidFill>
      </c:spPr>
    </c:plotArea>
    <c:legend>
      <c:legendPos val="r"/>
      <c:overlay val="0"/>
      <c:txPr>
        <a:bodyPr/>
        <a:lstStyle/>
        <a:p>
          <a:pPr lvl="0">
            <a:defRPr b="1" i="0" sz="1200">
              <a:solidFill>
                <a:srgbClr val="000000"/>
              </a:solidFill>
              <a:latin typeface="Roboto"/>
            </a:defRPr>
          </a:pPr>
        </a:p>
      </c:txPr>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554112554112551"/>
          <c:y val="0.11411411411411411"/>
          <c:w val="0.8149879749879746"/>
          <c:h val="0.6535298705883023"/>
        </c:manualLayout>
      </c:layout>
      <c:barChart>
        <c:barDir val="bar"/>
        <c:grouping val="stacked"/>
        <c:ser>
          <c:idx val="0"/>
          <c:order val="0"/>
          <c:tx>
            <c:strRef>
              <c:f>'Proportions Population Pyramids'!$M$13</c:f>
            </c:strRef>
          </c:tx>
          <c:spPr>
            <a:solidFill>
              <a:srgbClr val="4F81BD"/>
            </a:solidFill>
            <a:ln cmpd="sng">
              <a:solidFill>
                <a:srgbClr val="000000"/>
              </a:solidFill>
            </a:ln>
          </c:spPr>
          <c:cat>
            <c:strRef>
              <c:f>'Proportions Population Pyramids'!$B$14:$B$31</c:f>
            </c:strRef>
          </c:cat>
          <c:val>
            <c:numRef>
              <c:f>'Proportions Population Pyramids'!$M$14:$M$31</c:f>
              <c:numCache/>
            </c:numRef>
          </c:val>
        </c:ser>
        <c:ser>
          <c:idx val="1"/>
          <c:order val="1"/>
          <c:tx>
            <c:strRef>
              <c:f>'Proportions Population Pyramids'!$N$13</c:f>
            </c:strRef>
          </c:tx>
          <c:spPr>
            <a:solidFill>
              <a:srgbClr val="C0504D"/>
            </a:solidFill>
            <a:ln cmpd="sng">
              <a:solidFill>
                <a:srgbClr val="000000"/>
              </a:solidFill>
            </a:ln>
          </c:spPr>
          <c:cat>
            <c:strRef>
              <c:f>'Proportions Population Pyramids'!$B$14:$B$31</c:f>
            </c:strRef>
          </c:cat>
          <c:val>
            <c:numRef>
              <c:f>'Proportions Population Pyramids'!$N$14:$N$31</c:f>
              <c:numCache/>
            </c:numRef>
          </c:val>
        </c:ser>
        <c:overlap val="100"/>
        <c:axId val="10755517"/>
        <c:axId val="1243272654"/>
      </c:barChart>
      <c:catAx>
        <c:axId val="10755517"/>
        <c:scaling>
          <c:orientation val="maxMin"/>
        </c:scaling>
        <c:delete val="0"/>
        <c:axPos val="l"/>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1" i="0" sz="1000">
                <a:solidFill>
                  <a:srgbClr val="000000"/>
                </a:solidFill>
                <a:latin typeface="Roboto"/>
              </a:defRPr>
            </a:pPr>
          </a:p>
        </c:txPr>
        <c:crossAx val="1243272654"/>
      </c:catAx>
      <c:valAx>
        <c:axId val="1243272654"/>
        <c:scaling>
          <c:orientation val="minMax"/>
        </c:scaling>
        <c:delete val="0"/>
        <c:axPos val="b"/>
        <c:majorGridlines>
          <c:spPr>
            <a:ln>
              <a:solidFill>
                <a:srgbClr val="FFFFFF"/>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0755517"/>
        <c:crosses val="max"/>
      </c:valAx>
      <c:spPr>
        <a:solidFill>
          <a:srgbClr val="FFFFFF"/>
        </a:solidFill>
      </c:spPr>
    </c:plotArea>
    <c:legend>
      <c:legendPos val="r"/>
      <c:overlay val="0"/>
      <c:txPr>
        <a:bodyPr/>
        <a:lstStyle/>
        <a:p>
          <a:pPr lvl="0">
            <a:defRPr b="1" i="0" sz="1200">
              <a:solidFill>
                <a:srgbClr val="000000"/>
              </a:solidFill>
              <a:latin typeface="Roboto"/>
            </a:defRPr>
          </a:pPr>
        </a:p>
      </c:txPr>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554112554112548"/>
          <c:y val="0.11411411411411411"/>
          <c:w val="0.8149879749879746"/>
          <c:h val="0.6535126600299223"/>
        </c:manualLayout>
      </c:layout>
      <c:barChart>
        <c:barDir val="bar"/>
        <c:grouping val="stacked"/>
        <c:ser>
          <c:idx val="0"/>
          <c:order val="0"/>
          <c:spPr>
            <a:solidFill>
              <a:srgbClr val="A5B6CB"/>
            </a:solidFill>
            <a:ln cmpd="sng">
              <a:solidFill>
                <a:srgbClr val="000000"/>
              </a:solidFill>
            </a:ln>
          </c:spPr>
          <c:cat>
            <c:strRef>
              <c:f>'Proportions Population Pyramids'!$B$14:$B$31</c:f>
            </c:strRef>
          </c:cat>
          <c:val>
            <c:numRef>
              <c:f>'Proportions Population Pyramids'!$I$14:$I$31</c:f>
              <c:numCache/>
            </c:numRef>
          </c:val>
        </c:ser>
        <c:overlap val="100"/>
        <c:axId val="1787500687"/>
        <c:axId val="1300261204"/>
      </c:barChart>
      <c:catAx>
        <c:axId val="1787500687"/>
        <c:scaling>
          <c:orientation val="maxMin"/>
        </c:scaling>
        <c:delete val="0"/>
        <c:axPos val="l"/>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1" i="0" sz="1000">
                <a:solidFill>
                  <a:srgbClr val="000000"/>
                </a:solidFill>
                <a:latin typeface="Roboto"/>
              </a:defRPr>
            </a:pPr>
          </a:p>
        </c:txPr>
        <c:crossAx val="1300261204"/>
      </c:catAx>
      <c:valAx>
        <c:axId val="1300261204"/>
        <c:scaling>
          <c:orientation val="minMax"/>
        </c:scaling>
        <c:delete val="0"/>
        <c:axPos val="b"/>
        <c:majorGridlines>
          <c:spPr>
            <a:ln>
              <a:solidFill>
                <a:srgbClr val="FFFFFF"/>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787500687"/>
        <c:crosses val="max"/>
      </c:valAx>
      <c:spPr>
        <a:solidFill>
          <a:srgbClr val="FFFFFF"/>
        </a:solidFill>
      </c:spPr>
    </c:plotArea>
    <c:legend>
      <c:legendPos val="r"/>
      <c:overlay val="0"/>
      <c:txPr>
        <a:bodyPr/>
        <a:lstStyle/>
        <a:p>
          <a:pPr lvl="0">
            <a:defRPr b="1" i="0" sz="1200">
              <a:solidFill>
                <a:srgbClr val="000000"/>
              </a:solidFill>
              <a:latin typeface="Roboto"/>
            </a:defRPr>
          </a:pPr>
        </a:p>
      </c:txPr>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1.png"/><Relationship Id="rId6"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438150</xdr:colOff>
      <xdr:row>33</xdr:row>
      <xdr:rowOff>95250</xdr:rowOff>
    </xdr:from>
    <xdr:ext cx="6505575" cy="397192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495300</xdr:colOff>
      <xdr:row>66</xdr:row>
      <xdr:rowOff>133350</xdr:rowOff>
    </xdr:from>
    <xdr:ext cx="6629400" cy="4514850"/>
    <xdr:graphicFrame>
      <xdr:nvGraphicFramePr>
        <xdr:cNvPr id="2"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12</xdr:col>
      <xdr:colOff>9525</xdr:colOff>
      <xdr:row>33</xdr:row>
      <xdr:rowOff>152400</xdr:rowOff>
    </xdr:from>
    <xdr:ext cx="6657975" cy="4133850"/>
    <xdr:graphicFrame>
      <xdr:nvGraphicFramePr>
        <xdr:cNvPr id="3"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0</xdr:col>
      <xdr:colOff>495300</xdr:colOff>
      <xdr:row>102</xdr:row>
      <xdr:rowOff>152400</xdr:rowOff>
    </xdr:from>
    <xdr:ext cx="6553200" cy="4533900"/>
    <xdr:graphicFrame>
      <xdr:nvGraphicFramePr>
        <xdr:cNvPr id="4" name="Chart 4"/>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13</xdr:col>
      <xdr:colOff>9525</xdr:colOff>
      <xdr:row>65</xdr:row>
      <xdr:rowOff>133350</xdr:rowOff>
    </xdr:from>
    <xdr:ext cx="590550" cy="3028950"/>
    <xdr:sp>
      <xdr:nvSpPr>
        <xdr:cNvPr id="3" name="Shape 3"/>
        <xdr:cNvSpPr txBox="1"/>
      </xdr:nvSpPr>
      <xdr:spPr>
        <a:xfrm>
          <a:off x="5055488" y="2275050"/>
          <a:ext cx="581025" cy="3009900"/>
        </a:xfrm>
        <a:prstGeom prst="rect">
          <a:avLst/>
        </a:prstGeom>
        <a:noFill/>
        <a:ln>
          <a:noFill/>
        </a:ln>
      </xdr:spPr>
      <xdr:txBody>
        <a:bodyPr anchorCtr="0" anchor="t" bIns="45700" lIns="91425" spcFirstLastPara="1" rIns="91425" wrap="square" tIns="45700">
          <a:noAutofit/>
        </a:bodyPr>
        <a:lstStyle/>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85+</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80-84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75-79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70-74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65-69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60-64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55-59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50-54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45-49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40-44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35-39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30-34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25-29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20-24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15-19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10-14</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5-9</a:t>
          </a:r>
          <a:endParaRPr sz="1400"/>
        </a:p>
        <a:p>
          <a:pPr indent="0" lvl="0" marL="0" marR="0" rtl="0" algn="ctr">
            <a:lnSpc>
              <a:spcPct val="109090"/>
            </a:lnSpc>
            <a:spcBef>
              <a:spcPts val="0"/>
            </a:spcBef>
            <a:spcAft>
              <a:spcPts val="0"/>
            </a:spcAft>
            <a:buNone/>
          </a:pPr>
          <a:r>
            <a:rPr b="0" i="0" lang="en-US" sz="1100" u="none" cap="none" strike="noStrike">
              <a:solidFill>
                <a:srgbClr val="000000"/>
              </a:solidFill>
              <a:latin typeface="Arial"/>
              <a:ea typeface="Arial"/>
              <a:cs typeface="Arial"/>
              <a:sym typeface="Arial"/>
            </a:rPr>
            <a:t>0-4</a:t>
          </a:r>
          <a:endParaRPr sz="1400"/>
        </a:p>
        <a:p>
          <a:pPr indent="0" lvl="0" marL="0" marR="0" rtl="0" algn="ctr">
            <a:spcBef>
              <a:spcPts val="0"/>
            </a:spcBef>
            <a:spcAft>
              <a:spcPts val="0"/>
            </a:spcAft>
            <a:buNone/>
          </a:pPr>
          <a:r>
            <a:t/>
          </a:r>
          <a:endParaRPr b="0" i="0" sz="1050" u="none" cap="none" strike="noStrike">
            <a:solidFill>
              <a:srgbClr val="000000"/>
            </a:solidFill>
            <a:latin typeface="Arial"/>
            <a:ea typeface="Arial"/>
            <a:cs typeface="Arial"/>
            <a:sym typeface="Arial"/>
          </a:endParaRPr>
        </a:p>
        <a:p>
          <a:pPr indent="0" lvl="0" marL="0" marR="0" rtl="0" algn="ctr">
            <a:spcBef>
              <a:spcPts val="0"/>
            </a:spcBef>
            <a:spcAft>
              <a:spcPts val="0"/>
            </a:spcAft>
            <a:buNone/>
          </a:pPr>
          <a:r>
            <a:t/>
          </a:r>
          <a:endParaRPr b="0" i="0" sz="1050" u="none" cap="none" strike="noStrike">
            <a:solidFill>
              <a:srgbClr val="000000"/>
            </a:solidFill>
            <a:latin typeface="Arial"/>
            <a:ea typeface="Arial"/>
            <a:cs typeface="Arial"/>
            <a:sym typeface="Arial"/>
          </a:endParaRPr>
        </a:p>
        <a:p>
          <a:pPr indent="0" lvl="0" marL="0" marR="0" rtl="0" algn="l">
            <a:lnSpc>
              <a:spcPct val="104761"/>
            </a:lnSpc>
            <a:spcBef>
              <a:spcPts val="0"/>
            </a:spcBef>
            <a:spcAft>
              <a:spcPts val="0"/>
            </a:spcAft>
            <a:buNone/>
          </a:pPr>
          <a:r>
            <a:t/>
          </a:r>
          <a:endParaRPr b="0" i="0" sz="1050" u="none" cap="none" strike="noStrike">
            <a:solidFill>
              <a:srgbClr val="000000"/>
            </a:solidFill>
            <a:latin typeface="Arial"/>
            <a:ea typeface="Arial"/>
            <a:cs typeface="Arial"/>
            <a:sym typeface="Arial"/>
          </a:endParaRPr>
        </a:p>
      </xdr:txBody>
    </xdr:sp>
    <xdr:clientData fLocksWithSheet="0"/>
  </xdr:oneCellAnchor>
  <xdr:oneCellAnchor>
    <xdr:from>
      <xdr:col>20</xdr:col>
      <xdr:colOff>161925</xdr:colOff>
      <xdr:row>0</xdr:row>
      <xdr:rowOff>47625</xdr:rowOff>
    </xdr:from>
    <xdr:ext cx="1162050" cy="971550"/>
    <xdr:pic>
      <xdr:nvPicPr>
        <xdr:cNvPr id="0" name="image1.png"/>
        <xdr:cNvPicPr preferRelativeResize="0"/>
      </xdr:nvPicPr>
      <xdr:blipFill>
        <a:blip cstate="print" r:embed="rId5"/>
        <a:stretch>
          <a:fillRect/>
        </a:stretch>
      </xdr:blipFill>
      <xdr:spPr>
        <a:prstGeom prst="rect">
          <a:avLst/>
        </a:prstGeom>
        <a:noFill/>
      </xdr:spPr>
    </xdr:pic>
    <xdr:clientData fLocksWithSheet="0"/>
  </xdr:oneCellAnchor>
  <xdr:oneCellAnchor>
    <xdr:from>
      <xdr:col>18</xdr:col>
      <xdr:colOff>238125</xdr:colOff>
      <xdr:row>0</xdr:row>
      <xdr:rowOff>0</xdr:rowOff>
    </xdr:from>
    <xdr:ext cx="1333500" cy="1066800"/>
    <xdr:pic>
      <xdr:nvPicPr>
        <xdr:cNvPr id="0" name="image2.png"/>
        <xdr:cNvPicPr preferRelativeResize="0"/>
      </xdr:nvPicPr>
      <xdr:blipFill>
        <a:blip cstate="print" r:embed="rId6"/>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2" width="7.63"/>
    <col customWidth="1" min="3" max="3" width="8.38"/>
    <col customWidth="1" min="4" max="4" width="10.0"/>
    <col customWidth="1" min="5" max="24" width="7.63"/>
  </cols>
  <sheetData>
    <row r="1" ht="12.75" customHeight="1">
      <c r="A1" s="1" t="s">
        <v>0</v>
      </c>
      <c r="C1" s="2"/>
      <c r="D1" s="2"/>
      <c r="L1" s="1" t="s">
        <v>1</v>
      </c>
    </row>
    <row r="2" ht="12.0" customHeight="1">
      <c r="A2" s="2" t="s">
        <v>2</v>
      </c>
      <c r="C2" s="2"/>
      <c r="D2" s="2"/>
      <c r="L2" s="2" t="s">
        <v>3</v>
      </c>
      <c r="M2" s="3" t="str">
        <f>CONCATENATE("Population Distribution as Count, ",C7," ",C12,", ",E12,", &amp; ",G12, "*")</f>
        <v>Population Distribution as Count, Your Health Unit 2006, 2011, &amp; 2021*</v>
      </c>
    </row>
    <row r="3" ht="12.0" customHeight="1">
      <c r="A3" s="2" t="s">
        <v>4</v>
      </c>
      <c r="C3" s="2"/>
      <c r="D3" s="2"/>
      <c r="L3" s="2" t="s">
        <v>5</v>
      </c>
      <c r="M3" s="3" t="str">
        <f>CONCATENATE("Population Distribution as Proportion, ",C7," ",C12,", ",E12,", &amp; ",G12,"*")</f>
        <v>Population Distribution as Proportion, Your Health Unit 2006, 2011, &amp; 2021*</v>
      </c>
    </row>
    <row r="4" ht="12.75" customHeight="1">
      <c r="A4" s="4" t="s">
        <v>6</v>
      </c>
      <c r="B4" s="5"/>
      <c r="C4" s="5"/>
      <c r="D4" s="5"/>
      <c r="E4" s="5"/>
      <c r="F4" s="5"/>
      <c r="L4" s="2" t="s">
        <v>7</v>
      </c>
      <c r="M4" s="3" t="s">
        <v>8</v>
      </c>
    </row>
    <row r="5" ht="12.0" customHeight="1">
      <c r="A5" s="2" t="s">
        <v>9</v>
      </c>
      <c r="B5" s="5"/>
      <c r="C5" s="5"/>
      <c r="D5" s="5"/>
      <c r="E5" s="5"/>
      <c r="F5" s="5"/>
      <c r="L5" s="2" t="s">
        <v>10</v>
      </c>
      <c r="M5" s="3" t="s">
        <v>11</v>
      </c>
    </row>
    <row r="6" ht="12.0" customHeight="1">
      <c r="A6" s="2" t="s">
        <v>12</v>
      </c>
      <c r="B6" s="5"/>
      <c r="C6" s="5"/>
      <c r="D6" s="5"/>
      <c r="E6" s="5"/>
      <c r="F6" s="5"/>
      <c r="L6" s="2" t="s">
        <v>13</v>
      </c>
      <c r="M6" s="3" t="s">
        <v>14</v>
      </c>
    </row>
    <row r="7" ht="12.75" customHeight="1">
      <c r="A7" s="2" t="s">
        <v>15</v>
      </c>
      <c r="B7" s="5"/>
      <c r="C7" s="6" t="s">
        <v>16</v>
      </c>
      <c r="D7" s="6"/>
      <c r="E7" s="6"/>
      <c r="F7" s="6"/>
      <c r="M7" s="3"/>
    </row>
    <row r="8" ht="12.0" customHeight="1">
      <c r="A8" s="2" t="s">
        <v>17</v>
      </c>
      <c r="C8" s="2"/>
      <c r="D8" s="2"/>
      <c r="E8" s="7" t="s">
        <v>18</v>
      </c>
      <c r="L8" s="2" t="s">
        <v>19</v>
      </c>
      <c r="M8" s="2" t="str">
        <f>CONCATENATE("*Source: Population Estimate Ottawa. Ontario Ministry of Health and Long Term Care, intelliHEALTH Ontario. Extracted ",TEXT(D9,"mmm dd, yyyy"),". Population Projections Ottawa. Ontario Ministry of Health and Long Term Care, IntelliHEALTH Ontario. Extracted ",TEXT(D10,"mmm dd,yyyy"))</f>
        <v>*Source: Population Estimate Ottawa. Ontario Ministry of Health and Long Term Care, intelliHEALTH Ontario. Extracted Apr 01, 2001. Population Projections Ottawa. Ontario Ministry of Health and Long Term Care, IntelliHEALTH Ontario. Extracted Apr 01,2011</v>
      </c>
    </row>
    <row r="9" ht="12.0" customHeight="1">
      <c r="A9" s="2" t="s">
        <v>20</v>
      </c>
      <c r="C9" s="2"/>
      <c r="D9" s="6">
        <v>36982.0</v>
      </c>
    </row>
    <row r="10" ht="12.0" customHeight="1">
      <c r="A10" s="2" t="s">
        <v>21</v>
      </c>
      <c r="C10" s="2"/>
      <c r="D10" s="6">
        <v>40634.0</v>
      </c>
    </row>
    <row r="11" ht="12.0" customHeight="1">
      <c r="C11" s="8" t="s">
        <v>22</v>
      </c>
      <c r="I11" s="8" t="s">
        <v>23</v>
      </c>
      <c r="M11" s="2" t="s">
        <v>24</v>
      </c>
    </row>
    <row r="12" ht="12.75" customHeight="1">
      <c r="C12" s="9">
        <v>2006.0</v>
      </c>
      <c r="D12" s="1"/>
      <c r="E12" s="9">
        <v>2011.0</v>
      </c>
      <c r="F12" s="1"/>
      <c r="G12" s="9">
        <v>2021.0</v>
      </c>
      <c r="I12" s="10">
        <f t="shared" ref="I12:I13" si="1">C12</f>
        <v>2006</v>
      </c>
      <c r="J12" s="10">
        <f t="shared" ref="J12:J13" si="2">E12</f>
        <v>2011</v>
      </c>
      <c r="K12" s="10">
        <f t="shared" ref="K12:K13" si="3">G12</f>
        <v>2021</v>
      </c>
      <c r="M12" s="1">
        <f t="shared" ref="M12:M13" si="4">C12</f>
        <v>2006</v>
      </c>
      <c r="N12" s="1"/>
      <c r="O12" s="1">
        <f>E12</f>
        <v>2011</v>
      </c>
      <c r="P12" s="1"/>
      <c r="Q12" s="1">
        <f>G12</f>
        <v>2021</v>
      </c>
    </row>
    <row r="13" ht="12.0" customHeight="1">
      <c r="C13" s="2" t="str">
        <f>CONCATENATE(C12,"_m")</f>
        <v>2006_m</v>
      </c>
      <c r="D13" s="2" t="str">
        <f>CONCATENATE(C12,"_f")</f>
        <v>2006_f</v>
      </c>
      <c r="E13" s="2" t="str">
        <f>CONCATENATE(E12,"_m")</f>
        <v>2011_m</v>
      </c>
      <c r="F13" s="2" t="str">
        <f>CONCATENATE(E12,"_f")</f>
        <v>2011_f</v>
      </c>
      <c r="G13" s="2" t="str">
        <f>CONCATENATE(G12,"_m")</f>
        <v>2021_m</v>
      </c>
      <c r="H13" s="2" t="str">
        <f>CONCATENATE(G12,"_f")</f>
        <v>2021_f</v>
      </c>
      <c r="I13" s="8" t="str">
        <f t="shared" si="1"/>
        <v>2006_m</v>
      </c>
      <c r="J13" s="8" t="str">
        <f t="shared" si="2"/>
        <v>2011_m</v>
      </c>
      <c r="K13" s="8" t="str">
        <f t="shared" si="3"/>
        <v>2021_m</v>
      </c>
      <c r="M13" s="2" t="str">
        <f t="shared" si="4"/>
        <v>2006_m</v>
      </c>
      <c r="N13" s="2" t="str">
        <f t="shared" ref="N13:R13" si="5">D13</f>
        <v>2006_f</v>
      </c>
      <c r="O13" s="2" t="str">
        <f t="shared" si="5"/>
        <v>2011_m</v>
      </c>
      <c r="P13" s="2" t="str">
        <f t="shared" si="5"/>
        <v>2011_f</v>
      </c>
      <c r="Q13" s="2" t="str">
        <f t="shared" si="5"/>
        <v>2021_m</v>
      </c>
      <c r="R13" s="2" t="str">
        <f t="shared" si="5"/>
        <v>2021_f</v>
      </c>
    </row>
    <row r="14" ht="12.0" customHeight="1">
      <c r="A14" s="2">
        <v>1.0</v>
      </c>
      <c r="B14" s="11" t="s">
        <v>25</v>
      </c>
      <c r="C14" s="12">
        <v>23336.0</v>
      </c>
      <c r="D14" s="13">
        <v>22467.0</v>
      </c>
      <c r="E14" s="7">
        <v>24287.0</v>
      </c>
      <c r="F14" s="12">
        <v>23875.0</v>
      </c>
      <c r="G14" s="12">
        <v>31787.0</v>
      </c>
      <c r="H14" s="12">
        <v>31271.0</v>
      </c>
      <c r="I14" s="2">
        <f t="shared" ref="I14:I31" si="6">C14*-1</f>
        <v>-23336</v>
      </c>
      <c r="J14" s="2">
        <f t="shared" ref="J14:J31" si="7">E14*-1</f>
        <v>-24287</v>
      </c>
      <c r="K14" s="2">
        <f t="shared" ref="K14:K31" si="8">G14*-1</f>
        <v>-31787</v>
      </c>
      <c r="M14" s="2">
        <f t="shared" ref="M14:M31" si="9">I14/$D$33*100</f>
        <v>-2.758663084</v>
      </c>
      <c r="N14" s="2">
        <f t="shared" ref="N14:N31" si="10">D14/$D$33*100</f>
        <v>2.655934329</v>
      </c>
      <c r="O14" s="2">
        <f t="shared" ref="O14:O31" si="11">J14/$F$33*100</f>
        <v>-2.673548961</v>
      </c>
      <c r="P14" s="2">
        <f t="shared" ref="P14:P31" si="12">F14/$F$33*100</f>
        <v>2.62819539</v>
      </c>
      <c r="Q14" s="2">
        <f t="shared" ref="Q14:Q31" si="13">K14/$H$33*100</f>
        <v>-3.050602165</v>
      </c>
      <c r="R14" s="2">
        <f t="shared" ref="R14:R31" si="14">H14/$H$33*100</f>
        <v>3.001081583</v>
      </c>
    </row>
    <row r="15" ht="12.0" customHeight="1">
      <c r="A15" s="2">
        <v>2.0</v>
      </c>
      <c r="B15" s="11" t="s">
        <v>26</v>
      </c>
      <c r="C15" s="12">
        <v>23713.0</v>
      </c>
      <c r="D15" s="13">
        <v>23030.0</v>
      </c>
      <c r="E15" s="7">
        <v>24518.0</v>
      </c>
      <c r="F15" s="12">
        <v>24039.0</v>
      </c>
      <c r="G15" s="12">
        <v>28673.0</v>
      </c>
      <c r="H15" s="12">
        <v>29349.0</v>
      </c>
      <c r="I15" s="2">
        <f t="shared" si="6"/>
        <v>-23713</v>
      </c>
      <c r="J15" s="2">
        <f t="shared" si="7"/>
        <v>-24518</v>
      </c>
      <c r="K15" s="2">
        <f t="shared" si="8"/>
        <v>-28673</v>
      </c>
      <c r="M15" s="2">
        <f t="shared" si="9"/>
        <v>-2.803230104</v>
      </c>
      <c r="N15" s="2">
        <f t="shared" si="10"/>
        <v>2.722489322</v>
      </c>
      <c r="O15" s="2">
        <f t="shared" si="11"/>
        <v>-2.698977783</v>
      </c>
      <c r="P15" s="2">
        <f t="shared" si="12"/>
        <v>2.646248753</v>
      </c>
      <c r="Q15" s="2">
        <f t="shared" si="13"/>
        <v>-2.751751215</v>
      </c>
      <c r="R15" s="2">
        <f t="shared" si="14"/>
        <v>2.816627015</v>
      </c>
    </row>
    <row r="16" ht="12.0" customHeight="1">
      <c r="A16" s="2">
        <v>3.0</v>
      </c>
      <c r="B16" s="11" t="s">
        <v>27</v>
      </c>
      <c r="C16" s="12">
        <v>26737.0</v>
      </c>
      <c r="D16" s="13">
        <v>26011.0</v>
      </c>
      <c r="E16" s="7">
        <v>24914.0</v>
      </c>
      <c r="F16" s="12">
        <v>24451.0</v>
      </c>
      <c r="G16" s="12">
        <v>26180.0</v>
      </c>
      <c r="H16" s="12">
        <v>27216.0</v>
      </c>
      <c r="I16" s="2">
        <f t="shared" si="6"/>
        <v>-26737</v>
      </c>
      <c r="J16" s="2">
        <f t="shared" si="7"/>
        <v>-24914</v>
      </c>
      <c r="K16" s="2">
        <f t="shared" si="8"/>
        <v>-26180</v>
      </c>
      <c r="M16" s="2">
        <f t="shared" si="9"/>
        <v>-3.160711985</v>
      </c>
      <c r="N16" s="2">
        <f t="shared" si="10"/>
        <v>3.074887962</v>
      </c>
      <c r="O16" s="2">
        <f t="shared" si="11"/>
        <v>-2.74257005</v>
      </c>
      <c r="P16" s="2">
        <f t="shared" si="12"/>
        <v>2.691602324</v>
      </c>
      <c r="Q16" s="2">
        <f t="shared" si="13"/>
        <v>-2.512497709</v>
      </c>
      <c r="R16" s="2">
        <f t="shared" si="14"/>
        <v>2.611922752</v>
      </c>
    </row>
    <row r="17" ht="12.0" customHeight="1">
      <c r="A17" s="2">
        <v>4.0</v>
      </c>
      <c r="B17" s="14" t="s">
        <v>28</v>
      </c>
      <c r="C17" s="12">
        <v>28881.0</v>
      </c>
      <c r="D17" s="13">
        <v>28119.0</v>
      </c>
      <c r="E17" s="7">
        <v>28609.0</v>
      </c>
      <c r="F17" s="12">
        <v>28161.0</v>
      </c>
      <c r="G17" s="12">
        <v>26889.0</v>
      </c>
      <c r="H17" s="12">
        <v>27446.0</v>
      </c>
      <c r="I17" s="2">
        <f t="shared" si="6"/>
        <v>-28881</v>
      </c>
      <c r="J17" s="2">
        <f t="shared" si="7"/>
        <v>-28609</v>
      </c>
      <c r="K17" s="2">
        <f t="shared" si="8"/>
        <v>-26889</v>
      </c>
      <c r="M17" s="2">
        <f t="shared" si="9"/>
        <v>-3.414164747</v>
      </c>
      <c r="N17" s="2">
        <f t="shared" si="10"/>
        <v>3.324084987</v>
      </c>
      <c r="O17" s="2">
        <f t="shared" si="11"/>
        <v>-3.149321127</v>
      </c>
      <c r="P17" s="2">
        <f t="shared" si="12"/>
        <v>3.100004623</v>
      </c>
      <c r="Q17" s="2">
        <f t="shared" si="13"/>
        <v>-2.580540523</v>
      </c>
      <c r="R17" s="2">
        <f t="shared" si="14"/>
        <v>2.633995879</v>
      </c>
    </row>
    <row r="18" ht="12.0" customHeight="1">
      <c r="A18" s="2">
        <v>5.0</v>
      </c>
      <c r="B18" s="14" t="s">
        <v>29</v>
      </c>
      <c r="C18" s="12">
        <v>32454.0</v>
      </c>
      <c r="D18" s="13">
        <v>31640.0</v>
      </c>
      <c r="E18" s="7">
        <v>33718.0</v>
      </c>
      <c r="F18" s="12">
        <v>34026.0</v>
      </c>
      <c r="G18" s="12">
        <v>29796.0</v>
      </c>
      <c r="H18" s="12">
        <v>31613.0</v>
      </c>
      <c r="I18" s="2">
        <f t="shared" si="6"/>
        <v>-32454</v>
      </c>
      <c r="J18" s="2">
        <f t="shared" si="7"/>
        <v>-33718</v>
      </c>
      <c r="K18" s="2">
        <f t="shared" si="8"/>
        <v>-29796</v>
      </c>
      <c r="M18" s="2">
        <f t="shared" si="9"/>
        <v>-3.836546612</v>
      </c>
      <c r="N18" s="2">
        <f t="shared" si="10"/>
        <v>3.740319677</v>
      </c>
      <c r="O18" s="2">
        <f t="shared" si="11"/>
        <v>-3.711727421</v>
      </c>
      <c r="P18" s="2">
        <f t="shared" si="12"/>
        <v>3.745632517</v>
      </c>
      <c r="Q18" s="2">
        <f t="shared" si="13"/>
        <v>-2.859525658</v>
      </c>
      <c r="R18" s="2">
        <f t="shared" si="14"/>
        <v>3.033903364</v>
      </c>
    </row>
    <row r="19" ht="12.0" customHeight="1">
      <c r="A19" s="2">
        <v>6.0</v>
      </c>
      <c r="B19" s="14" t="s">
        <v>30</v>
      </c>
      <c r="C19" s="12">
        <v>29646.0</v>
      </c>
      <c r="D19" s="13">
        <v>29905.0</v>
      </c>
      <c r="E19" s="7">
        <v>34986.0</v>
      </c>
      <c r="F19" s="12">
        <v>36767.0</v>
      </c>
      <c r="G19" s="12">
        <v>35519.0</v>
      </c>
      <c r="H19" s="12">
        <v>40548.0</v>
      </c>
      <c r="I19" s="2">
        <f t="shared" si="6"/>
        <v>-29646</v>
      </c>
      <c r="J19" s="2">
        <f t="shared" si="7"/>
        <v>-34986</v>
      </c>
      <c r="K19" s="2">
        <f t="shared" si="8"/>
        <v>-35519</v>
      </c>
      <c r="M19" s="2">
        <f t="shared" si="9"/>
        <v>-3.504599151</v>
      </c>
      <c r="N19" s="2">
        <f t="shared" si="10"/>
        <v>3.535216812</v>
      </c>
      <c r="O19" s="2">
        <f t="shared" si="11"/>
        <v>-3.85131074</v>
      </c>
      <c r="P19" s="2">
        <f t="shared" si="12"/>
        <v>4.04736586</v>
      </c>
      <c r="Q19" s="2">
        <f t="shared" si="13"/>
        <v>-3.408762648</v>
      </c>
      <c r="R19" s="2">
        <f t="shared" si="14"/>
        <v>3.891396375</v>
      </c>
    </row>
    <row r="20" ht="12.0" customHeight="1">
      <c r="A20" s="2">
        <v>7.0</v>
      </c>
      <c r="B20" s="14" t="s">
        <v>31</v>
      </c>
      <c r="C20" s="12">
        <v>30064.0</v>
      </c>
      <c r="D20" s="13">
        <v>30710.0</v>
      </c>
      <c r="E20" s="7">
        <v>31243.0</v>
      </c>
      <c r="F20" s="12">
        <v>33249.0</v>
      </c>
      <c r="G20" s="12">
        <v>37137.0</v>
      </c>
      <c r="H20" s="12">
        <v>44389.0</v>
      </c>
      <c r="I20" s="2">
        <f t="shared" si="6"/>
        <v>-30064</v>
      </c>
      <c r="J20" s="2">
        <f t="shared" si="7"/>
        <v>-31243</v>
      </c>
      <c r="K20" s="2">
        <f t="shared" si="8"/>
        <v>-37137</v>
      </c>
      <c r="M20" s="2">
        <f t="shared" si="9"/>
        <v>-3.554012982</v>
      </c>
      <c r="N20" s="2">
        <f t="shared" si="10"/>
        <v>3.630379813</v>
      </c>
      <c r="O20" s="2">
        <f t="shared" si="11"/>
        <v>-3.439275752</v>
      </c>
      <c r="P20" s="2">
        <f t="shared" si="12"/>
        <v>3.660099205</v>
      </c>
      <c r="Q20" s="2">
        <f t="shared" si="13"/>
        <v>-3.5640423</v>
      </c>
      <c r="R20" s="2">
        <f t="shared" si="14"/>
        <v>4.260017601</v>
      </c>
    </row>
    <row r="21" ht="12.0" customHeight="1">
      <c r="A21" s="2">
        <v>8.0</v>
      </c>
      <c r="B21" s="14" t="s">
        <v>32</v>
      </c>
      <c r="C21" s="12">
        <v>32020.0</v>
      </c>
      <c r="D21" s="13">
        <v>31617.0</v>
      </c>
      <c r="E21" s="7">
        <v>30889.0</v>
      </c>
      <c r="F21" s="12">
        <v>32740.0</v>
      </c>
      <c r="G21" s="12">
        <v>35259.0</v>
      </c>
      <c r="H21" s="12">
        <v>42550.0</v>
      </c>
      <c r="I21" s="2">
        <f t="shared" si="6"/>
        <v>-32020</v>
      </c>
      <c r="J21" s="2">
        <f t="shared" si="7"/>
        <v>-30889</v>
      </c>
      <c r="K21" s="2">
        <f t="shared" si="8"/>
        <v>-35259</v>
      </c>
      <c r="M21" s="2">
        <f t="shared" si="9"/>
        <v>-3.785241342</v>
      </c>
      <c r="N21" s="2">
        <f t="shared" si="10"/>
        <v>3.737600734</v>
      </c>
      <c r="O21" s="2">
        <f t="shared" si="11"/>
        <v>-3.400306907</v>
      </c>
      <c r="P21" s="2">
        <f t="shared" si="12"/>
        <v>3.604067731</v>
      </c>
      <c r="Q21" s="2">
        <f t="shared" si="13"/>
        <v>-3.383810417</v>
      </c>
      <c r="R21" s="2">
        <f t="shared" si="14"/>
        <v>4.083528553</v>
      </c>
    </row>
    <row r="22" ht="12.0" customHeight="1">
      <c r="A22" s="2">
        <v>9.0</v>
      </c>
      <c r="B22" s="14" t="s">
        <v>33</v>
      </c>
      <c r="C22" s="12">
        <v>36996.0</v>
      </c>
      <c r="D22" s="13">
        <v>36400.0</v>
      </c>
      <c r="E22" s="7">
        <v>33331.0</v>
      </c>
      <c r="F22" s="12">
        <v>33968.0</v>
      </c>
      <c r="G22" s="12">
        <v>32037.0</v>
      </c>
      <c r="H22" s="12">
        <v>37703.0</v>
      </c>
      <c r="I22" s="2">
        <f t="shared" si="6"/>
        <v>-36996</v>
      </c>
      <c r="J22" s="2">
        <f t="shared" si="7"/>
        <v>-33331</v>
      </c>
      <c r="K22" s="2">
        <f t="shared" si="8"/>
        <v>-32037</v>
      </c>
      <c r="M22" s="2">
        <f t="shared" si="9"/>
        <v>-4.373478722</v>
      </c>
      <c r="N22" s="2">
        <f t="shared" si="10"/>
        <v>4.303022637</v>
      </c>
      <c r="O22" s="2">
        <f t="shared" si="11"/>
        <v>-3.669125887</v>
      </c>
      <c r="P22" s="2">
        <f t="shared" si="12"/>
        <v>3.739247791</v>
      </c>
      <c r="Q22" s="2">
        <f t="shared" si="13"/>
        <v>-3.074594694</v>
      </c>
      <c r="R22" s="2">
        <f t="shared" si="14"/>
        <v>3.618361387</v>
      </c>
    </row>
    <row r="23" ht="12.0" customHeight="1">
      <c r="A23" s="2">
        <v>10.0</v>
      </c>
      <c r="B23" s="14" t="s">
        <v>34</v>
      </c>
      <c r="C23" s="12">
        <v>34475.0</v>
      </c>
      <c r="D23" s="13">
        <v>35074.0</v>
      </c>
      <c r="E23" s="7">
        <v>37241.0</v>
      </c>
      <c r="F23" s="12">
        <v>37942.0</v>
      </c>
      <c r="G23" s="12">
        <v>31460.0</v>
      </c>
      <c r="H23" s="12">
        <v>35874.0</v>
      </c>
      <c r="I23" s="2">
        <f t="shared" si="6"/>
        <v>-34475</v>
      </c>
      <c r="J23" s="2">
        <f t="shared" si="7"/>
        <v>-37241</v>
      </c>
      <c r="K23" s="2">
        <f t="shared" si="8"/>
        <v>-31460</v>
      </c>
      <c r="M23" s="2">
        <f t="shared" si="9"/>
        <v>-4.07545894</v>
      </c>
      <c r="N23" s="2">
        <f t="shared" si="10"/>
        <v>4.146269669</v>
      </c>
      <c r="O23" s="2">
        <f t="shared" si="11"/>
        <v>-4.099544483</v>
      </c>
      <c r="P23" s="2">
        <f t="shared" si="12"/>
        <v>4.176711602</v>
      </c>
      <c r="Q23" s="2">
        <f t="shared" si="13"/>
        <v>-3.019219936</v>
      </c>
      <c r="R23" s="2">
        <f t="shared" si="14"/>
        <v>3.44283204</v>
      </c>
    </row>
    <row r="24" ht="12.0" customHeight="1">
      <c r="A24" s="2">
        <v>11.0</v>
      </c>
      <c r="B24" s="14" t="s">
        <v>35</v>
      </c>
      <c r="C24" s="12">
        <v>29592.0</v>
      </c>
      <c r="D24" s="13">
        <v>30809.0</v>
      </c>
      <c r="E24" s="7">
        <v>33631.0</v>
      </c>
      <c r="F24" s="12">
        <v>34847.0</v>
      </c>
      <c r="G24" s="12">
        <v>32542.0</v>
      </c>
      <c r="H24" s="12">
        <v>35206.0</v>
      </c>
      <c r="I24" s="2">
        <f t="shared" si="6"/>
        <v>-29592</v>
      </c>
      <c r="J24" s="2">
        <f t="shared" si="7"/>
        <v>-33631</v>
      </c>
      <c r="K24" s="2">
        <f t="shared" si="8"/>
        <v>-32542</v>
      </c>
      <c r="M24" s="2">
        <f t="shared" si="9"/>
        <v>-3.498215546</v>
      </c>
      <c r="N24" s="2">
        <f t="shared" si="10"/>
        <v>3.642083089</v>
      </c>
      <c r="O24" s="2">
        <f t="shared" si="11"/>
        <v>-3.702150332</v>
      </c>
      <c r="P24" s="2">
        <f t="shared" si="12"/>
        <v>3.836009414</v>
      </c>
      <c r="Q24" s="2">
        <f t="shared" si="13"/>
        <v>-3.123059604</v>
      </c>
      <c r="R24" s="2">
        <f t="shared" si="14"/>
        <v>3.378724</v>
      </c>
    </row>
    <row r="25" ht="12.0" customHeight="1">
      <c r="A25" s="2">
        <v>12.0</v>
      </c>
      <c r="B25" s="14" t="s">
        <v>36</v>
      </c>
      <c r="C25" s="12">
        <v>25992.0</v>
      </c>
      <c r="D25" s="13">
        <v>26994.0</v>
      </c>
      <c r="E25" s="7">
        <v>28258.0</v>
      </c>
      <c r="F25" s="12">
        <v>30103.0</v>
      </c>
      <c r="G25" s="12">
        <v>34688.0</v>
      </c>
      <c r="H25" s="12">
        <v>37541.0</v>
      </c>
      <c r="I25" s="2">
        <f t="shared" si="6"/>
        <v>-25992</v>
      </c>
      <c r="J25" s="2">
        <f t="shared" si="7"/>
        <v>-28258</v>
      </c>
      <c r="K25" s="2">
        <f t="shared" si="8"/>
        <v>-34688</v>
      </c>
      <c r="M25" s="2">
        <f t="shared" si="9"/>
        <v>-3.072641879</v>
      </c>
      <c r="N25" s="2">
        <f t="shared" si="10"/>
        <v>3.191093216</v>
      </c>
      <c r="O25" s="2">
        <f t="shared" si="11"/>
        <v>-3.110682527</v>
      </c>
      <c r="P25" s="2">
        <f t="shared" si="12"/>
        <v>3.313782862</v>
      </c>
      <c r="Q25" s="2">
        <f t="shared" si="13"/>
        <v>-3.329011479</v>
      </c>
      <c r="R25" s="2">
        <f t="shared" si="14"/>
        <v>3.602814228</v>
      </c>
    </row>
    <row r="26" ht="12.0" customHeight="1">
      <c r="A26" s="2">
        <v>13.0</v>
      </c>
      <c r="B26" s="14" t="s">
        <v>37</v>
      </c>
      <c r="C26" s="12">
        <v>18418.0</v>
      </c>
      <c r="D26" s="13">
        <v>19704.0</v>
      </c>
      <c r="E26" s="7">
        <v>24268.0</v>
      </c>
      <c r="F26" s="12">
        <v>25856.0</v>
      </c>
      <c r="G26" s="12">
        <v>30214.0</v>
      </c>
      <c r="H26" s="12">
        <v>33647.0</v>
      </c>
      <c r="I26" s="2">
        <f t="shared" si="6"/>
        <v>-18418</v>
      </c>
      <c r="J26" s="2">
        <f t="shared" si="7"/>
        <v>-24268</v>
      </c>
      <c r="K26" s="2">
        <f t="shared" si="8"/>
        <v>-30214</v>
      </c>
      <c r="M26" s="2">
        <f t="shared" si="9"/>
        <v>-2.177282168</v>
      </c>
      <c r="N26" s="2">
        <f t="shared" si="10"/>
        <v>2.32930654</v>
      </c>
      <c r="O26" s="2">
        <f t="shared" si="11"/>
        <v>-2.671457413</v>
      </c>
      <c r="P26" s="2">
        <f t="shared" si="12"/>
        <v>2.846266807</v>
      </c>
      <c r="Q26" s="2">
        <f t="shared" si="13"/>
        <v>-2.899641168</v>
      </c>
      <c r="R26" s="2">
        <f t="shared" si="14"/>
        <v>3.229106585</v>
      </c>
    </row>
    <row r="27" ht="12.0" customHeight="1">
      <c r="A27" s="2">
        <v>14.0</v>
      </c>
      <c r="B27" s="14" t="s">
        <v>38</v>
      </c>
      <c r="C27" s="12">
        <v>13208.0</v>
      </c>
      <c r="D27" s="13">
        <v>15005.0</v>
      </c>
      <c r="E27" s="7">
        <v>17255.0</v>
      </c>
      <c r="F27" s="12">
        <v>19310.0</v>
      </c>
      <c r="G27" s="12">
        <v>25032.0</v>
      </c>
      <c r="H27" s="12">
        <v>28842.0</v>
      </c>
      <c r="I27" s="2">
        <f t="shared" si="6"/>
        <v>-13208</v>
      </c>
      <c r="J27" s="2">
        <f t="shared" si="7"/>
        <v>-17255</v>
      </c>
      <c r="K27" s="2">
        <f t="shared" si="8"/>
        <v>-25032</v>
      </c>
      <c r="M27" s="2">
        <f t="shared" si="9"/>
        <v>-1.5613825</v>
      </c>
      <c r="N27" s="2">
        <f t="shared" si="10"/>
        <v>1.773814689</v>
      </c>
      <c r="O27" s="2">
        <f t="shared" si="11"/>
        <v>-1.899455977</v>
      </c>
      <c r="P27" s="2">
        <f t="shared" si="12"/>
        <v>2.125673423</v>
      </c>
      <c r="Q27" s="2">
        <f t="shared" si="13"/>
        <v>-2.402324012</v>
      </c>
      <c r="R27" s="2">
        <f t="shared" si="14"/>
        <v>2.767970165</v>
      </c>
    </row>
    <row r="28" ht="12.0" customHeight="1">
      <c r="A28" s="2">
        <v>15.0</v>
      </c>
      <c r="B28" s="14" t="s">
        <v>39</v>
      </c>
      <c r="C28" s="12">
        <v>10910.0</v>
      </c>
      <c r="D28" s="13">
        <v>12859.0</v>
      </c>
      <c r="E28" s="7">
        <v>12098.0</v>
      </c>
      <c r="F28" s="12">
        <v>14418.0</v>
      </c>
      <c r="G28" s="12">
        <v>21100.0</v>
      </c>
      <c r="H28" s="12">
        <v>24424.0</v>
      </c>
      <c r="I28" s="2">
        <f t="shared" si="6"/>
        <v>-10910</v>
      </c>
      <c r="J28" s="2">
        <f t="shared" si="7"/>
        <v>-12098</v>
      </c>
      <c r="K28" s="2">
        <f t="shared" si="8"/>
        <v>-21100</v>
      </c>
      <c r="M28" s="2">
        <f t="shared" si="9"/>
        <v>-1.289724642</v>
      </c>
      <c r="N28" s="2">
        <f t="shared" si="10"/>
        <v>1.520125497</v>
      </c>
      <c r="O28" s="2">
        <f t="shared" si="11"/>
        <v>-1.331765773</v>
      </c>
      <c r="P28" s="2">
        <f t="shared" si="12"/>
        <v>1.587154812</v>
      </c>
      <c r="Q28" s="2">
        <f t="shared" si="13"/>
        <v>-2.024969505</v>
      </c>
      <c r="R28" s="2">
        <f t="shared" si="14"/>
        <v>2.34397418</v>
      </c>
    </row>
    <row r="29" ht="12.0" customHeight="1">
      <c r="A29" s="2">
        <v>16.0</v>
      </c>
      <c r="B29" s="14" t="s">
        <v>40</v>
      </c>
      <c r="C29" s="12">
        <v>8448.0</v>
      </c>
      <c r="D29" s="13">
        <v>11499.0</v>
      </c>
      <c r="E29" s="7">
        <v>9463.0</v>
      </c>
      <c r="F29" s="12">
        <v>12097.0</v>
      </c>
      <c r="G29" s="12">
        <v>14293.0</v>
      </c>
      <c r="H29" s="12">
        <v>17852.0</v>
      </c>
      <c r="I29" s="2">
        <f t="shared" si="6"/>
        <v>-8448</v>
      </c>
      <c r="J29" s="2">
        <f t="shared" si="7"/>
        <v>-9463</v>
      </c>
      <c r="K29" s="2">
        <f t="shared" si="8"/>
        <v>-14293</v>
      </c>
      <c r="M29" s="2">
        <f t="shared" si="9"/>
        <v>-0.9986795395</v>
      </c>
      <c r="N29" s="2">
        <f t="shared" si="10"/>
        <v>1.359353223</v>
      </c>
      <c r="O29" s="2">
        <f t="shared" si="11"/>
        <v>-1.041701067</v>
      </c>
      <c r="P29" s="2">
        <f t="shared" si="12"/>
        <v>1.331655692</v>
      </c>
      <c r="Q29" s="2">
        <f t="shared" si="13"/>
        <v>-1.371700907</v>
      </c>
      <c r="R29" s="2">
        <f t="shared" si="14"/>
        <v>1.71325856</v>
      </c>
    </row>
    <row r="30" ht="12.0" customHeight="1">
      <c r="A30" s="2">
        <v>17.0</v>
      </c>
      <c r="B30" s="14" t="s">
        <v>41</v>
      </c>
      <c r="C30" s="12">
        <v>5925.0</v>
      </c>
      <c r="D30" s="13">
        <v>9850.0</v>
      </c>
      <c r="E30" s="7">
        <v>6444.0</v>
      </c>
      <c r="F30" s="12">
        <v>9678.0</v>
      </c>
      <c r="G30" s="12">
        <v>8857.0</v>
      </c>
      <c r="H30" s="12">
        <v>12272.0</v>
      </c>
      <c r="I30" s="2">
        <f t="shared" si="6"/>
        <v>-5925</v>
      </c>
      <c r="J30" s="2">
        <f t="shared" si="7"/>
        <v>-6444</v>
      </c>
      <c r="K30" s="2">
        <f t="shared" si="8"/>
        <v>-8857</v>
      </c>
      <c r="M30" s="2">
        <f t="shared" si="9"/>
        <v>-0.7004233276</v>
      </c>
      <c r="N30" s="2">
        <f t="shared" si="10"/>
        <v>1.16441684</v>
      </c>
      <c r="O30" s="2">
        <f t="shared" si="11"/>
        <v>-0.709365072</v>
      </c>
      <c r="P30" s="2">
        <f t="shared" si="12"/>
        <v>1.065368586</v>
      </c>
      <c r="Q30" s="2">
        <f t="shared" si="13"/>
        <v>-0.8500073417</v>
      </c>
      <c r="R30" s="2">
        <f t="shared" si="14"/>
        <v>1.177745297</v>
      </c>
    </row>
    <row r="31" ht="12.0" customHeight="1">
      <c r="A31" s="2">
        <v>18.0</v>
      </c>
      <c r="B31" s="14" t="s">
        <v>42</v>
      </c>
      <c r="C31" s="12">
        <v>3918.0</v>
      </c>
      <c r="D31" s="13">
        <v>9491.0</v>
      </c>
      <c r="E31" s="7">
        <v>5545.0</v>
      </c>
      <c r="F31" s="12">
        <v>12193.0</v>
      </c>
      <c r="G31" s="12">
        <v>8131.0</v>
      </c>
      <c r="H31" s="12">
        <v>14654.0</v>
      </c>
      <c r="I31" s="2">
        <f t="shared" si="6"/>
        <v>-3918</v>
      </c>
      <c r="J31" s="2">
        <f t="shared" si="7"/>
        <v>-5545</v>
      </c>
      <c r="K31" s="2">
        <f t="shared" si="8"/>
        <v>-8131</v>
      </c>
      <c r="M31" s="2">
        <f t="shared" si="9"/>
        <v>-0.463166008</v>
      </c>
      <c r="N31" s="2">
        <f t="shared" si="10"/>
        <v>1.121977688</v>
      </c>
      <c r="O31" s="2">
        <f t="shared" si="11"/>
        <v>-0.6104018194</v>
      </c>
      <c r="P31" s="2">
        <f t="shared" si="12"/>
        <v>1.342223514</v>
      </c>
      <c r="Q31" s="2">
        <f t="shared" si="13"/>
        <v>-0.7803330355</v>
      </c>
      <c r="R31" s="2">
        <f t="shared" si="14"/>
        <v>1.40634612</v>
      </c>
    </row>
    <row r="32" ht="12.75" customHeight="1">
      <c r="A32" s="15" t="s">
        <v>43</v>
      </c>
      <c r="C32" s="16">
        <f t="shared" ref="C32:H32" si="15">SUM(C14:C31)</f>
        <v>414733</v>
      </c>
      <c r="D32" s="16">
        <f t="shared" si="15"/>
        <v>431184</v>
      </c>
      <c r="E32" s="16">
        <f t="shared" si="15"/>
        <v>440698</v>
      </c>
      <c r="F32" s="16">
        <f t="shared" si="15"/>
        <v>467720</v>
      </c>
      <c r="G32" s="16">
        <f t="shared" si="15"/>
        <v>489594</v>
      </c>
      <c r="H32" s="16">
        <f t="shared" si="15"/>
        <v>552397</v>
      </c>
      <c r="I32" s="14"/>
      <c r="J32" s="14"/>
      <c r="K32" s="14"/>
    </row>
    <row r="33" ht="12.75" customHeight="1">
      <c r="B33" s="16" t="s">
        <v>44</v>
      </c>
      <c r="C33" s="2"/>
      <c r="D33" s="2">
        <f>SUM(C32:D32)</f>
        <v>845917</v>
      </c>
      <c r="F33" s="2">
        <f>SUM(E32:F32)</f>
        <v>908418</v>
      </c>
      <c r="H33" s="2">
        <f>SUM(G32:H32)</f>
        <v>1041991</v>
      </c>
      <c r="J33" s="2">
        <f>SUM(E24:F31)</f>
        <v>295464</v>
      </c>
      <c r="K33" s="2">
        <f>J33/F33</f>
        <v>0.3252511509</v>
      </c>
    </row>
    <row r="34" ht="12.0" customHeight="1">
      <c r="C34" s="2"/>
      <c r="D34" s="2"/>
    </row>
    <row r="35" ht="12.0" customHeight="1">
      <c r="C35" s="2"/>
      <c r="D35" s="2"/>
    </row>
    <row r="36" ht="12.0" customHeight="1">
      <c r="C36" s="2"/>
      <c r="D36" s="2"/>
    </row>
    <row r="37" ht="12.0" customHeight="1">
      <c r="C37" s="2"/>
      <c r="D37" s="2"/>
    </row>
    <row r="38" ht="12.0" customHeight="1">
      <c r="C38" s="2"/>
      <c r="D38" s="2"/>
    </row>
    <row r="39" ht="12.0" customHeight="1">
      <c r="C39" s="2"/>
      <c r="D39" s="2"/>
    </row>
    <row r="40" ht="12.0" customHeight="1">
      <c r="C40" s="2"/>
      <c r="D40" s="2"/>
    </row>
    <row r="41" ht="12.0" customHeight="1">
      <c r="C41" s="2"/>
      <c r="D41" s="2"/>
    </row>
    <row r="42" ht="12.0" customHeight="1">
      <c r="C42" s="2"/>
      <c r="D42" s="2"/>
    </row>
    <row r="43" ht="12.0" customHeight="1">
      <c r="C43" s="2"/>
      <c r="D43" s="2"/>
    </row>
    <row r="44" ht="12.0" customHeight="1">
      <c r="C44" s="2"/>
      <c r="D44" s="2"/>
    </row>
    <row r="45" ht="12.0" customHeight="1">
      <c r="C45" s="2"/>
      <c r="D45" s="2"/>
    </row>
    <row r="46" ht="12.0" customHeight="1">
      <c r="C46" s="2"/>
      <c r="D46" s="2"/>
    </row>
    <row r="47" ht="12.0" customHeight="1">
      <c r="C47" s="2"/>
      <c r="D47" s="2"/>
    </row>
    <row r="48" ht="12.0" customHeight="1">
      <c r="C48" s="2"/>
      <c r="D48" s="2"/>
    </row>
    <row r="49" ht="12.0" customHeight="1">
      <c r="C49" s="2"/>
      <c r="D49" s="2"/>
    </row>
    <row r="50" ht="12.0" customHeight="1">
      <c r="C50" s="2"/>
      <c r="D50" s="2"/>
    </row>
    <row r="51" ht="12.0" customHeight="1">
      <c r="C51" s="2"/>
      <c r="D51" s="2"/>
    </row>
    <row r="52" ht="12.0" customHeight="1">
      <c r="C52" s="2"/>
      <c r="D52" s="2"/>
    </row>
    <row r="53" ht="12.0" customHeight="1">
      <c r="C53" s="2"/>
      <c r="D53" s="2"/>
    </row>
    <row r="54" ht="12.0" customHeight="1">
      <c r="C54" s="2"/>
      <c r="D54" s="2"/>
    </row>
    <row r="55" ht="12.0" customHeight="1">
      <c r="C55" s="2"/>
      <c r="D55" s="2"/>
    </row>
    <row r="56" ht="12.0" customHeight="1">
      <c r="C56" s="2"/>
      <c r="D56" s="2"/>
    </row>
    <row r="57" ht="12.0" customHeight="1">
      <c r="C57" s="2"/>
      <c r="D57" s="2"/>
    </row>
    <row r="58" ht="12.0" customHeight="1">
      <c r="C58" s="2"/>
      <c r="D58" s="2"/>
    </row>
    <row r="59" ht="12.0" customHeight="1">
      <c r="C59" s="2"/>
      <c r="D59" s="2"/>
    </row>
    <row r="60" ht="12.0" customHeight="1">
      <c r="C60" s="2"/>
      <c r="D60" s="2"/>
    </row>
    <row r="61" ht="12.0" customHeight="1">
      <c r="C61" s="2"/>
      <c r="D61" s="2"/>
    </row>
    <row r="62" ht="12.0" customHeight="1">
      <c r="C62" s="2"/>
      <c r="D62" s="2"/>
    </row>
    <row r="63" ht="12.0" customHeight="1">
      <c r="C63" s="2"/>
      <c r="D63" s="2"/>
    </row>
    <row r="64" ht="12.0" customHeight="1">
      <c r="B64" s="2" t="s">
        <v>45</v>
      </c>
      <c r="C64" s="2"/>
      <c r="D64" s="2"/>
    </row>
    <row r="65" ht="12.0" customHeight="1">
      <c r="B65" s="2" t="s">
        <v>46</v>
      </c>
      <c r="C65" s="2"/>
      <c r="D65" s="2"/>
    </row>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sheetData>
  <mergeCells count="3">
    <mergeCell ref="C11:H11"/>
    <mergeCell ref="I11:K11"/>
    <mergeCell ref="A32:B32"/>
  </mergeCells>
  <drawing r:id="rId2"/>
  <legacyDrawing r:id="rId3"/>
</worksheet>
</file>